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5-18\"/>
    </mc:Choice>
  </mc:AlternateContent>
  <bookViews>
    <workbookView xWindow="0" yWindow="0" windowWidth="28800" windowHeight="11835"/>
  </bookViews>
  <sheets>
    <sheet name="ОБЩИЙ" sheetId="1" r:id="rId1"/>
    <sheet name="январь" sheetId="2" r:id="rId2"/>
    <sheet name="февраль" sheetId="3" r:id="rId3"/>
    <sheet name="март" sheetId="4" r:id="rId4"/>
    <sheet name="апрель" sheetId="5" r:id="rId5"/>
    <sheet name="май" sheetId="6" r:id="rId6"/>
    <sheet name="июнь" sheetId="7" r:id="rId7"/>
  </sheets>
  <externalReferences>
    <externalReference r:id="rId8"/>
    <externalReference r:id="rId9"/>
  </externalReferences>
  <calcPr calcId="152511"/>
</workbook>
</file>

<file path=xl/calcChain.xml><?xml version="1.0" encoding="utf-8"?>
<calcChain xmlns="http://schemas.openxmlformats.org/spreadsheetml/2006/main">
  <c r="G4" i="7" l="1"/>
  <c r="H4" i="7" s="1"/>
  <c r="F3" i="7"/>
  <c r="D3" i="7"/>
  <c r="G3" i="7" l="1"/>
  <c r="H3" i="7" s="1"/>
  <c r="G3" i="6" l="1"/>
  <c r="H3" i="6" s="1"/>
  <c r="G3" i="5" l="1"/>
  <c r="H3" i="5" s="1"/>
  <c r="H2" i="4" l="1"/>
  <c r="I2" i="4" s="1"/>
  <c r="G3" i="3" l="1"/>
  <c r="E3" i="3"/>
  <c r="H3" i="3" l="1"/>
  <c r="I3" i="3" s="1"/>
  <c r="H4" i="2" l="1"/>
  <c r="I4" i="2" s="1"/>
  <c r="K3" i="2"/>
  <c r="G3" i="2"/>
  <c r="F3" i="2"/>
  <c r="E3" i="2"/>
  <c r="H3" i="2" l="1"/>
  <c r="I3" i="2" s="1"/>
  <c r="D48" i="1" l="1"/>
</calcChain>
</file>

<file path=xl/sharedStrings.xml><?xml version="1.0" encoding="utf-8"?>
<sst xmlns="http://schemas.openxmlformats.org/spreadsheetml/2006/main" count="132" uniqueCount="95">
  <si>
    <t>Территория/Муниципальное образование</t>
  </si>
  <si>
    <t>Количество детей</t>
  </si>
  <si>
    <t>Количество детей, обучающихся по программам ДО</t>
  </si>
  <si>
    <t>Доля детей, обучающихся по программам ДО</t>
  </si>
  <si>
    <t>Верещагинский городской округ</t>
  </si>
  <si>
    <t>Осинский городской округ</t>
  </si>
  <si>
    <t>Еловский муниципальный округ</t>
  </si>
  <si>
    <t>Юсьвинский муниципальный округ</t>
  </si>
  <si>
    <t>Горнозаводский городской округ</t>
  </si>
  <si>
    <t>Бардымский муниципальный округ</t>
  </si>
  <si>
    <t>Гайнский муниципальный округ</t>
  </si>
  <si>
    <t>Соликамский городской округ</t>
  </si>
  <si>
    <t>Очёрский городской округ</t>
  </si>
  <si>
    <t>Куединский муниципальный округ</t>
  </si>
  <si>
    <t>Карагайский муниципальный округ</t>
  </si>
  <si>
    <t>Чернушинский городской округ</t>
  </si>
  <si>
    <t>Кишертский муниципальный округ</t>
  </si>
  <si>
    <t>Косинский муниципальный округ</t>
  </si>
  <si>
    <t>Октябрьский городской округ</t>
  </si>
  <si>
    <t>Частинский муниципальный округ</t>
  </si>
  <si>
    <t>Ординский муниципальный округ</t>
  </si>
  <si>
    <t>Пермский муниципальный район</t>
  </si>
  <si>
    <t>Чердынский городской округ</t>
  </si>
  <si>
    <t>Сивинский муниципальный округ</t>
  </si>
  <si>
    <t>Оханский городской округ</t>
  </si>
  <si>
    <t>Большесосновский муниципальный район</t>
  </si>
  <si>
    <t>Нытвенский городской округ</t>
  </si>
  <si>
    <t>Уинский муниципальный округ</t>
  </si>
  <si>
    <t>Красновишерский городской округ</t>
  </si>
  <si>
    <t>Берёзовский муниципальный округ</t>
  </si>
  <si>
    <t>Кочёвский муниципальный округ</t>
  </si>
  <si>
    <t>Суксунский городской округ</t>
  </si>
  <si>
    <t>Юрлинский муниципальный округ</t>
  </si>
  <si>
    <t>Кудымкарский муниципальный округ</t>
  </si>
  <si>
    <t>Краснокамский городской округ</t>
  </si>
  <si>
    <t>Ильинский городской округ</t>
  </si>
  <si>
    <t>Чусовской городской округ</t>
  </si>
  <si>
    <t>Гремячинский городской округ</t>
  </si>
  <si>
    <t>Городской округ город Губаха</t>
  </si>
  <si>
    <t>Чайковский городской округ</t>
  </si>
  <si>
    <t>Городской округ город Березники</t>
  </si>
  <si>
    <t>Городской округ город Кудымкар</t>
  </si>
  <si>
    <t>Лысьвенский городской округ</t>
  </si>
  <si>
    <t>Добрянский городской округ</t>
  </si>
  <si>
    <t>Александровский муниципальный округ</t>
  </si>
  <si>
    <t>Городской округ город Кизел</t>
  </si>
  <si>
    <t>Городской округ ЗАТО Звёздный</t>
  </si>
  <si>
    <t>Пермский городской округ</t>
  </si>
  <si>
    <t>Кунгурский муниципальный округ</t>
  </si>
  <si>
    <t>Показатель "Доля детей в возрасте от 5 до 18 лет, охваченных дополнительным образованием"</t>
  </si>
  <si>
    <t>№</t>
  </si>
  <si>
    <t>Наименование субъекта</t>
  </si>
  <si>
    <t>Разработчик</t>
  </si>
  <si>
    <t>Год внедрения целевой модели</t>
  </si>
  <si>
    <t>Количество детей 5-17 лет в накопительном итоге ЕАИС ДО по состоянию на 01.02.2022</t>
  </si>
  <si>
    <t>в том числе обучающихся по программам спортивной подготовки</t>
  </si>
  <si>
    <t>Количество детей 5-17 лет в накопительном итоге 
(Минкультуры России) на январь 2022 года</t>
  </si>
  <si>
    <r>
      <t xml:space="preserve">Количество детей 5-17 лет в накопительном итоге 
(ЕАИС ДО, с учетом культуры) по состоянию на </t>
    </r>
    <r>
      <rPr>
        <b/>
        <sz val="16"/>
        <color rgb="FFC00000"/>
        <rFont val="Times New Roman"/>
        <family val="1"/>
        <charset val="204"/>
      </rPr>
      <t>01.02.2022</t>
    </r>
  </si>
  <si>
    <t>Фактическое значение  на 01.02.2022, %</t>
  </si>
  <si>
    <t xml:space="preserve">Плановое значение из паспорта ФП на январь 2022 </t>
  </si>
  <si>
    <t>Общая численность детей проживающих в субъекте на 2021 г.</t>
  </si>
  <si>
    <t>Количество выданных сертификатов ПФДО</t>
  </si>
  <si>
    <t>Плановое значение 
по выдаче сертификатов ПФДО (от общего кол-ва детей в возрасте от 5 до 18 лет), абсолютные значения</t>
  </si>
  <si>
    <r>
      <t xml:space="preserve">Фактическое значение </t>
    </r>
    <r>
      <rPr>
        <sz val="12"/>
        <color theme="1"/>
        <rFont val="Times New Roman"/>
        <family val="1"/>
        <charset val="204"/>
      </rPr>
      <t>по доле детей, получивших сертификаты ПФДО</t>
    </r>
    <r>
      <rPr>
        <b/>
        <sz val="12"/>
        <color theme="1"/>
        <rFont val="Times New Roman"/>
        <family val="1"/>
      </rPr>
      <t xml:space="preserve">, </t>
    </r>
    <r>
      <rPr>
        <b/>
        <sz val="16"/>
        <color theme="1"/>
        <rFont val="Times New Roman"/>
        <family val="1"/>
        <charset val="204"/>
      </rPr>
      <t>%</t>
    </r>
  </si>
  <si>
    <t>Российская Федерация</t>
  </si>
  <si>
    <t>Пермский край</t>
  </si>
  <si>
    <t>ЭПОС ДО</t>
  </si>
  <si>
    <t>Количество детей 5-17 лет в накопительном итоге ЕАИС ДО по состоянию на 01.03.2022</t>
  </si>
  <si>
    <t>Количество детей 5-17 лет в накопительном итоге 
(Минкультуры России) на февраль 2022 года</t>
  </si>
  <si>
    <r>
      <t xml:space="preserve">Количество детей 5-17 лет в накопительном итоге 
(ЕАИС ДО, с учетом культуры) по состоянию на </t>
    </r>
    <r>
      <rPr>
        <b/>
        <sz val="16"/>
        <color rgb="FFC00000"/>
        <rFont val="Times New Roman"/>
        <family val="1"/>
        <charset val="204"/>
      </rPr>
      <t>01.03.2022</t>
    </r>
  </si>
  <si>
    <t>Фактическое значение  на 01.03.2022, %</t>
  </si>
  <si>
    <t>Плановое значение из паспорта ФП на февраль 2022, %</t>
  </si>
  <si>
    <t>Количество детей 5-17 лет в накопительном итоге ЕАИС ДО по состоянию на 30.03.2022</t>
  </si>
  <si>
    <t>Количество детей 5-17 лет в накопительном итоге 
(Минкультуры России) на март 2022 года</t>
  </si>
  <si>
    <r>
      <t xml:space="preserve">Количество детей 5-17 лет в накопительном итоге 
(ЕАИС ДО, с учетом культуры) по состоянию на </t>
    </r>
    <r>
      <rPr>
        <b/>
        <sz val="16"/>
        <color rgb="FFFF0000"/>
        <rFont val="Times New Roman"/>
        <family val="1"/>
        <charset val="204"/>
      </rPr>
      <t>31.03.2022</t>
    </r>
  </si>
  <si>
    <t>Фактическое значение  на 30.03.2022, %</t>
  </si>
  <si>
    <t>Плановое значение из паспорта ФП на март 2022, %</t>
  </si>
  <si>
    <t>Количество детей 5-17 лет в накопительном итоге ЕАИС ДО по состоянию на 29.04.2022</t>
  </si>
  <si>
    <t>Количество детей 5-17 лет в накопительном итоге 
(Минкультуры России) на апрель 2022 года</t>
  </si>
  <si>
    <t>Количество детей 5-17 лет в накопительном итоге 
(ЕАИС ДО, с учетом культуры) по состоянию на 29.04.2022</t>
  </si>
  <si>
    <t>Фактическое значение  на 29.04.2022 , %</t>
  </si>
  <si>
    <t>Плановое значение из паспорта ФП на апрель 2022, %</t>
  </si>
  <si>
    <t>Количество детей 5-17 лет в накопительном итоге ЕАИС ДО по состоянию на 31.05.2022</t>
  </si>
  <si>
    <t>Количество детей 5-17 лет в накопительном итоге 
(Минкультуры России) на май 2022 года</t>
  </si>
  <si>
    <t>Количество детей 5-17 лет в накопительном итоге 
(ЕАИС ДО, с учетом культуры) по состоянию на 31.05.2022</t>
  </si>
  <si>
    <t>Фактическое значение  на 31.05.2022 , %</t>
  </si>
  <si>
    <t>Плановое значение из паспорта ФП на май 2022, %</t>
  </si>
  <si>
    <t>%</t>
  </si>
  <si>
    <t xml:space="preserve">Наименование субъекта РФ </t>
  </si>
  <si>
    <t>Количество детей 5-17 лет в накопительном итоге ЕАИС ДО по состоянию на 30.06.2022</t>
  </si>
  <si>
    <t>Количество детей 5-17 лет в накопительном итоге  (Минкультуры России) на июнь 2022</t>
  </si>
  <si>
    <t>Количество детей 5-17 лет в накопительном итоге _x000D_
(ЕАИС ДО, с учетом культуры) по состоянию на 30.06.2022</t>
  </si>
  <si>
    <t>Фактическое значение  на 30.06.2022, %</t>
  </si>
  <si>
    <t>Плановое значение из паспорта ФП на июнь 2022, %</t>
  </si>
  <si>
    <t xml:space="preserve">Доля детей, обучающихся по программам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</si>
</sst>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#\ ##0.00"/>
    <numFmt numFmtId="165" formatCode="0.0%"/>
    <numFmt numFmtId="166" formatCode="0.0"/>
    <numFmt numFmtId="167" formatCode="_-* #,##0_-;\-* #,##0_-;_-* &quot;-&quot;??_-;_-@_-"/>
    <numFmt numFmtId="168" formatCode="_-* #,##0\ _₽_-;\-* #,##0\ _₽_-;_-* &quot;-&quot;??\ _₽_-;_-@_-"/>
    <numFmt numFmtId="170" formatCode="0.0000%"/>
    <numFmt numFmtId="171" formatCode="##############"/>
    <numFmt numFmtId="172" formatCode="#,##0.0000"/>
  </numFmts>
  <fonts count="16" x14ac:knownFonts="1">
    <font>
      <sz val="11"/>
      <name val="Calibri"/>
    </font>
    <font>
      <b/>
      <sz val="1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2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1">
      <alignment horizontal="center" vertical="center" wrapText="1"/>
    </xf>
    <xf numFmtId="2" fontId="2" fillId="0" borderId="1">
      <alignment wrapText="1"/>
    </xf>
    <xf numFmtId="2" fontId="1" fillId="0" borderId="1">
      <alignment wrapText="1"/>
    </xf>
    <xf numFmtId="43" fontId="2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66">
    <xf numFmtId="0" fontId="0" fillId="0" borderId="0" xfId="0" applyNumberFormat="1" applyFont="1" applyProtection="1"/>
    <xf numFmtId="0" fontId="0" fillId="0" borderId="1" xfId="1" applyNumberFormat="1" applyFont="1" applyBorder="1" applyAlignment="1" applyProtection="1">
      <alignment horizontal="center" vertical="center" wrapText="1"/>
    </xf>
    <xf numFmtId="2" fontId="0" fillId="0" borderId="1" xfId="2" applyNumberFormat="1" applyFont="1" applyBorder="1" applyProtection="1">
      <alignment wrapText="1"/>
    </xf>
    <xf numFmtId="164" fontId="0" fillId="0" borderId="1" xfId="2" applyNumberFormat="1" applyFont="1" applyBorder="1" applyProtection="1">
      <alignment wrapText="1"/>
    </xf>
    <xf numFmtId="0" fontId="4" fillId="0" borderId="2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165" fontId="5" fillId="0" borderId="1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3" fontId="4" fillId="0" borderId="1" xfId="0" applyNumberFormat="1" applyFont="1" applyFill="1" applyBorder="1" applyAlignment="1">
      <alignment horizontal="center" vertical="top"/>
    </xf>
    <xf numFmtId="166" fontId="4" fillId="2" borderId="1" xfId="0" applyNumberFormat="1" applyFont="1" applyFill="1" applyBorder="1" applyAlignment="1">
      <alignment horizontal="center" vertical="top"/>
    </xf>
    <xf numFmtId="165" fontId="4" fillId="2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167" fontId="8" fillId="0" borderId="1" xfId="4" applyNumberFormat="1" applyFont="1" applyBorder="1" applyAlignment="1">
      <alignment horizontal="center" vertical="center"/>
    </xf>
    <xf numFmtId="168" fontId="8" fillId="0" borderId="5" xfId="4" applyNumberFormat="1" applyFont="1" applyFill="1" applyBorder="1" applyAlignment="1">
      <alignment horizontal="center" vertical="top"/>
    </xf>
    <xf numFmtId="165" fontId="5" fillId="2" borderId="5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8" fontId="11" fillId="0" borderId="1" xfId="6" applyNumberFormat="1" applyFont="1" applyFill="1" applyBorder="1" applyAlignment="1">
      <alignment horizontal="center" vertical="center"/>
    </xf>
    <xf numFmtId="167" fontId="8" fillId="0" borderId="1" xfId="6" applyNumberFormat="1" applyFont="1" applyBorder="1" applyAlignment="1">
      <alignment horizontal="center" vertical="center"/>
    </xf>
    <xf numFmtId="168" fontId="8" fillId="0" borderId="5" xfId="6" applyNumberFormat="1" applyFont="1" applyFill="1" applyBorder="1" applyAlignment="1">
      <alignment horizontal="center" vertical="top"/>
    </xf>
    <xf numFmtId="166" fontId="8" fillId="2" borderId="1" xfId="0" applyNumberFormat="1" applyFont="1" applyFill="1" applyBorder="1" applyAlignment="1">
      <alignment horizontal="center" vertical="center" wrapText="1"/>
    </xf>
    <xf numFmtId="170" fontId="5" fillId="2" borderId="5" xfId="0" applyNumberFormat="1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168" fontId="8" fillId="0" borderId="5" xfId="6" applyNumberFormat="1" applyFont="1" applyFill="1" applyBorder="1" applyAlignment="1">
      <alignment horizontal="center" vertical="center"/>
    </xf>
    <xf numFmtId="166" fontId="13" fillId="2" borderId="1" xfId="0" applyNumberFormat="1" applyFont="1" applyFill="1" applyBorder="1" applyAlignment="1">
      <alignment horizontal="center" vertical="center" wrapText="1"/>
    </xf>
    <xf numFmtId="170" fontId="5" fillId="2" borderId="5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167" fontId="8" fillId="0" borderId="1" xfId="6" applyNumberFormat="1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top" wrapText="1"/>
    </xf>
    <xf numFmtId="0" fontId="0" fillId="0" borderId="0" xfId="0"/>
    <xf numFmtId="0" fontId="4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wrapText="1"/>
    </xf>
    <xf numFmtId="0" fontId="13" fillId="5" borderId="1" xfId="0" applyFont="1" applyFill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3" fontId="13" fillId="0" borderId="1" xfId="0" applyNumberFormat="1" applyFont="1" applyBorder="1"/>
    <xf numFmtId="166" fontId="13" fillId="0" borderId="1" xfId="0" applyNumberFormat="1" applyFont="1" applyBorder="1" applyAlignment="1">
      <alignment horizontal="center" vertical="top"/>
    </xf>
    <xf numFmtId="165" fontId="13" fillId="0" borderId="1" xfId="0" applyNumberFormat="1" applyFont="1" applyBorder="1"/>
    <xf numFmtId="0" fontId="14" fillId="0" borderId="1" xfId="0" applyFont="1" applyBorder="1" applyAlignment="1">
      <alignment horizontal="left"/>
    </xf>
    <xf numFmtId="0" fontId="8" fillId="0" borderId="1" xfId="0" applyFont="1" applyBorder="1"/>
    <xf numFmtId="171" fontId="8" fillId="0" borderId="1" xfId="0" applyNumberFormat="1" applyFont="1" applyBorder="1"/>
    <xf numFmtId="3" fontId="8" fillId="0" borderId="1" xfId="0" applyNumberFormat="1" applyFont="1" applyBorder="1"/>
    <xf numFmtId="0" fontId="0" fillId="0" borderId="1" xfId="0" applyBorder="1"/>
    <xf numFmtId="165" fontId="8" fillId="0" borderId="1" xfId="0" applyNumberFormat="1" applyFont="1" applyBorder="1"/>
    <xf numFmtId="172" fontId="8" fillId="3" borderId="1" xfId="0" applyNumberFormat="1" applyFont="1" applyFill="1" applyBorder="1" applyAlignment="1">
      <alignment horizontal="center" vertical="top"/>
    </xf>
  </cellXfs>
  <cellStyles count="7">
    <cellStyle name="epos-cell" xfId="2"/>
    <cellStyle name="epos-header" xfId="1"/>
    <cellStyle name="epos-total" xfId="3"/>
    <cellStyle name="Обычный" xfId="0" builtinId="0"/>
    <cellStyle name="Обычный 2 3" xfId="5"/>
    <cellStyle name="Финансовый" xfId="4" builtinId="3"/>
    <cellStyle name="Финансов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6;&#1072;&#1073;&#1086;&#1090;&#1072;/!&#1053;&#1072;&#1094;&#1080;&#1086;&#1085;&#1072;&#1083;&#1100;&#1085;&#1099;&#1081;%20&#1087;&#1088;&#1086;&#1077;&#1082;&#1090;/&#1055;&#1088;&#1086;&#1077;&#1082;&#1090;&#1099;/&#1054;&#1090;&#1095;&#1077;&#1090;&#1099;/&#1087;&#1086;%20&#1092;&#1086;&#1088;&#1084;&#1077;/2022/&#1055;&#1086;&#1076;&#1090;&#1074;&#1077;&#1088;&#1078;&#1076;&#1072;&#1102;&#1097;&#1080;&#1077;/&#1045;2/&#1055;&#1072;&#1085;&#1090;&#1077;&#1083;&#1077;&#1077;&#1074;/20220301_&#1054;&#1093;&#1074;&#1072;&#1090;%20&#1045;&#1040;&#1048;&#1057;%20&#1044;&#10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6;&#1072;&#1073;&#1086;&#1090;&#1072;/!&#1053;&#1072;&#1094;&#1080;&#1086;&#1085;&#1072;&#1083;&#1100;&#1085;&#1099;&#1081;%20&#1087;&#1088;&#1086;&#1077;&#1082;&#1090;/&#1055;&#1088;&#1086;&#1077;&#1082;&#1090;&#1099;/&#1054;&#1090;&#1095;&#1077;&#1090;&#1099;/&#1087;&#1086;%20&#1092;&#1086;&#1088;&#1084;&#1077;/2022/&#1055;&#1086;&#1076;&#1090;&#1074;&#1077;&#1088;&#1078;&#1076;&#1072;&#1102;&#1097;&#1080;&#1077;/&#1045;2/&#1055;&#1072;&#1085;&#1090;&#1077;&#1083;&#1077;&#1077;&#1074;/C&#1074;&#1086;&#1076;%20&#1044;&#1064;&#1048;.&#1044;&#1077;&#1090;&#1080;%205-17%20&#1083;&#1077;&#1090;%20&#1060;&#1077;&#1074;&#1088;&#1072;&#1083;&#110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>
        <row r="2">
          <cell r="C2">
            <v>317722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РФ"/>
    </sheetNames>
    <sheetDataSet>
      <sheetData sheetId="0" refreshError="1">
        <row r="36">
          <cell r="D36">
            <v>12037</v>
          </cell>
        </row>
        <row r="65">
          <cell r="D65">
            <v>36627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I9" sqref="I9"/>
    </sheetView>
  </sheetViews>
  <sheetFormatPr defaultRowHeight="15" x14ac:dyDescent="0.25"/>
  <cols>
    <col min="1" max="4" width="21.42578125" customWidth="1"/>
  </cols>
  <sheetData>
    <row r="1" spans="1:4" x14ac:dyDescent="0.25">
      <c r="A1" t="s">
        <v>94</v>
      </c>
    </row>
    <row r="3" spans="1:4" ht="4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30" x14ac:dyDescent="0.25">
      <c r="A4" s="2" t="s">
        <v>4</v>
      </c>
      <c r="B4" s="2">
        <v>6975</v>
      </c>
      <c r="C4" s="2">
        <v>5084</v>
      </c>
      <c r="D4" s="3">
        <v>72.888888888888886</v>
      </c>
    </row>
    <row r="5" spans="1:4" ht="30" x14ac:dyDescent="0.25">
      <c r="A5" s="2" t="s">
        <v>5</v>
      </c>
      <c r="B5" s="2">
        <v>4560</v>
      </c>
      <c r="C5" s="2">
        <v>2530</v>
      </c>
      <c r="D5" s="3">
        <v>55.482456140350877</v>
      </c>
    </row>
    <row r="6" spans="1:4" ht="45" x14ac:dyDescent="0.25">
      <c r="A6" s="2" t="s">
        <v>6</v>
      </c>
      <c r="B6" s="2">
        <v>1277</v>
      </c>
      <c r="C6" s="2">
        <v>517</v>
      </c>
      <c r="D6" s="3">
        <v>40.485512920908377</v>
      </c>
    </row>
    <row r="7" spans="1:4" ht="45" x14ac:dyDescent="0.25">
      <c r="A7" s="2" t="s">
        <v>7</v>
      </c>
      <c r="B7" s="2">
        <v>2273</v>
      </c>
      <c r="C7" s="2">
        <v>1307</v>
      </c>
      <c r="D7" s="3">
        <v>57.501099868015842</v>
      </c>
    </row>
    <row r="8" spans="1:4" ht="30" x14ac:dyDescent="0.25">
      <c r="A8" s="2" t="s">
        <v>8</v>
      </c>
      <c r="B8" s="2">
        <v>3507</v>
      </c>
      <c r="C8" s="2">
        <v>2443</v>
      </c>
      <c r="D8" s="3">
        <v>69.660678642714572</v>
      </c>
    </row>
    <row r="9" spans="1:4" ht="45" x14ac:dyDescent="0.25">
      <c r="A9" s="2" t="s">
        <v>9</v>
      </c>
      <c r="B9" s="2">
        <v>3857</v>
      </c>
      <c r="C9" s="2">
        <v>2430</v>
      </c>
      <c r="D9" s="3">
        <v>63.00233341975629</v>
      </c>
    </row>
    <row r="10" spans="1:4" ht="45" x14ac:dyDescent="0.25">
      <c r="A10" s="2" t="s">
        <v>10</v>
      </c>
      <c r="B10" s="2">
        <v>1603</v>
      </c>
      <c r="C10" s="2">
        <v>742</v>
      </c>
      <c r="D10" s="3">
        <v>46.288209606986896</v>
      </c>
    </row>
    <row r="11" spans="1:4" ht="30" x14ac:dyDescent="0.25">
      <c r="A11" s="2" t="s">
        <v>11</v>
      </c>
      <c r="B11" s="2">
        <v>17270</v>
      </c>
      <c r="C11" s="2">
        <v>13119</v>
      </c>
      <c r="D11" s="3">
        <v>75.964099594672845</v>
      </c>
    </row>
    <row r="12" spans="1:4" ht="30" x14ac:dyDescent="0.25">
      <c r="A12" s="2" t="s">
        <v>12</v>
      </c>
      <c r="B12" s="2">
        <v>4056</v>
      </c>
      <c r="C12" s="2">
        <v>2272</v>
      </c>
      <c r="D12" s="3">
        <v>56.015779092702168</v>
      </c>
    </row>
    <row r="13" spans="1:4" ht="45" x14ac:dyDescent="0.25">
      <c r="A13" s="2" t="s">
        <v>13</v>
      </c>
      <c r="B13" s="2">
        <v>3989</v>
      </c>
      <c r="C13" s="2">
        <v>2406</v>
      </c>
      <c r="D13" s="3">
        <v>60.315868638756577</v>
      </c>
    </row>
    <row r="14" spans="1:4" ht="45" x14ac:dyDescent="0.25">
      <c r="A14" s="2" t="s">
        <v>14</v>
      </c>
      <c r="B14" s="2">
        <v>3561</v>
      </c>
      <c r="C14" s="2">
        <v>2068</v>
      </c>
      <c r="D14" s="3">
        <v>58.073574838528501</v>
      </c>
    </row>
    <row r="15" spans="1:4" ht="30" x14ac:dyDescent="0.25">
      <c r="A15" s="2" t="s">
        <v>15</v>
      </c>
      <c r="B15" s="2">
        <v>9200</v>
      </c>
      <c r="C15" s="2">
        <v>6654</v>
      </c>
      <c r="D15" s="3">
        <v>72.326086956521735</v>
      </c>
    </row>
    <row r="16" spans="1:4" ht="45" x14ac:dyDescent="0.25">
      <c r="A16" s="2" t="s">
        <v>16</v>
      </c>
      <c r="B16" s="2">
        <v>1326</v>
      </c>
      <c r="C16" s="2">
        <v>1023</v>
      </c>
      <c r="D16" s="3">
        <v>77.149321266968329</v>
      </c>
    </row>
    <row r="17" spans="1:4" ht="45" x14ac:dyDescent="0.25">
      <c r="A17" s="2" t="s">
        <v>17</v>
      </c>
      <c r="B17" s="2">
        <v>990</v>
      </c>
      <c r="C17" s="2">
        <v>534</v>
      </c>
      <c r="D17" s="3">
        <v>53.939393939393938</v>
      </c>
    </row>
    <row r="18" spans="1:4" ht="30" x14ac:dyDescent="0.25">
      <c r="A18" s="2" t="s">
        <v>18</v>
      </c>
      <c r="B18" s="2">
        <v>5137</v>
      </c>
      <c r="C18" s="2">
        <v>2818</v>
      </c>
      <c r="D18" s="3">
        <v>54.856920381545649</v>
      </c>
    </row>
    <row r="19" spans="1:4" ht="45" x14ac:dyDescent="0.25">
      <c r="A19" s="2" t="s">
        <v>19</v>
      </c>
      <c r="B19" s="2">
        <v>2574</v>
      </c>
      <c r="C19" s="2">
        <v>1222</v>
      </c>
      <c r="D19" s="3">
        <v>47.474747474747474</v>
      </c>
    </row>
    <row r="20" spans="1:4" ht="45" x14ac:dyDescent="0.25">
      <c r="A20" s="2" t="s">
        <v>20</v>
      </c>
      <c r="B20" s="2">
        <v>2071</v>
      </c>
      <c r="C20" s="2">
        <v>1149</v>
      </c>
      <c r="D20" s="3">
        <v>55.480444229840664</v>
      </c>
    </row>
    <row r="21" spans="1:4" ht="45" x14ac:dyDescent="0.25">
      <c r="A21" s="2" t="s">
        <v>21</v>
      </c>
      <c r="B21" s="2">
        <v>22097</v>
      </c>
      <c r="C21" s="2">
        <v>13873</v>
      </c>
      <c r="D21" s="3">
        <v>62.782278137303713</v>
      </c>
    </row>
    <row r="22" spans="1:4" ht="30" x14ac:dyDescent="0.25">
      <c r="A22" s="2" t="s">
        <v>22</v>
      </c>
      <c r="B22" s="2">
        <v>2363</v>
      </c>
      <c r="C22" s="2">
        <v>1430</v>
      </c>
      <c r="D22" s="3">
        <v>60.516292848074485</v>
      </c>
    </row>
    <row r="23" spans="1:4" ht="45" x14ac:dyDescent="0.25">
      <c r="A23" s="2" t="s">
        <v>23</v>
      </c>
      <c r="B23" s="2">
        <v>2230</v>
      </c>
      <c r="C23" s="2">
        <v>1645</v>
      </c>
      <c r="D23" s="3">
        <v>73.766816143497763</v>
      </c>
    </row>
    <row r="24" spans="1:4" ht="30" x14ac:dyDescent="0.25">
      <c r="A24" s="2" t="s">
        <v>24</v>
      </c>
      <c r="B24" s="2">
        <v>1898</v>
      </c>
      <c r="C24" s="2">
        <v>954</v>
      </c>
      <c r="D24" s="3">
        <v>50.263435194942041</v>
      </c>
    </row>
    <row r="25" spans="1:4" ht="45" x14ac:dyDescent="0.25">
      <c r="A25" s="2" t="s">
        <v>25</v>
      </c>
      <c r="B25" s="2">
        <v>2232</v>
      </c>
      <c r="C25" s="2">
        <v>1586</v>
      </c>
      <c r="D25" s="3">
        <v>71.057347670250891</v>
      </c>
    </row>
    <row r="26" spans="1:4" ht="30" x14ac:dyDescent="0.25">
      <c r="A26" s="2" t="s">
        <v>26</v>
      </c>
      <c r="B26" s="2">
        <v>6779</v>
      </c>
      <c r="C26" s="2">
        <v>5045</v>
      </c>
      <c r="D26" s="3">
        <v>74.421006048089694</v>
      </c>
    </row>
    <row r="27" spans="1:4" ht="45" x14ac:dyDescent="0.25">
      <c r="A27" s="2" t="s">
        <v>27</v>
      </c>
      <c r="B27" s="2">
        <v>1693</v>
      </c>
      <c r="C27" s="2">
        <v>1202</v>
      </c>
      <c r="D27" s="3">
        <v>70.998227997637329</v>
      </c>
    </row>
    <row r="28" spans="1:4" ht="30" x14ac:dyDescent="0.25">
      <c r="A28" s="2" t="s">
        <v>28</v>
      </c>
      <c r="B28" s="2">
        <v>2848</v>
      </c>
      <c r="C28" s="2">
        <v>1912</v>
      </c>
      <c r="D28" s="3">
        <v>67.13483146067415</v>
      </c>
    </row>
    <row r="29" spans="1:4" ht="45" x14ac:dyDescent="0.25">
      <c r="A29" s="2" t="s">
        <v>29</v>
      </c>
      <c r="B29" s="2">
        <v>2125</v>
      </c>
      <c r="C29" s="2">
        <v>1320</v>
      </c>
      <c r="D29" s="3">
        <v>62.117647058823536</v>
      </c>
    </row>
    <row r="30" spans="1:4" ht="45" x14ac:dyDescent="0.25">
      <c r="A30" s="2" t="s">
        <v>30</v>
      </c>
      <c r="B30" s="2">
        <v>1591</v>
      </c>
      <c r="C30" s="2">
        <v>1151</v>
      </c>
      <c r="D30" s="3">
        <v>72.344437460716534</v>
      </c>
    </row>
    <row r="31" spans="1:4" ht="30" x14ac:dyDescent="0.25">
      <c r="A31" s="2" t="s">
        <v>31</v>
      </c>
      <c r="B31" s="2">
        <v>2588</v>
      </c>
      <c r="C31" s="2">
        <v>1991</v>
      </c>
      <c r="D31" s="3">
        <v>76.931993817619784</v>
      </c>
    </row>
    <row r="32" spans="1:4" ht="45" x14ac:dyDescent="0.25">
      <c r="A32" s="2" t="s">
        <v>32</v>
      </c>
      <c r="B32" s="2">
        <v>1480</v>
      </c>
      <c r="C32" s="2">
        <v>997</v>
      </c>
      <c r="D32" s="3">
        <v>67.36486486486487</v>
      </c>
    </row>
    <row r="33" spans="1:4" ht="45" x14ac:dyDescent="0.25">
      <c r="A33" s="2" t="s">
        <v>33</v>
      </c>
      <c r="B33" s="2">
        <v>3392</v>
      </c>
      <c r="C33" s="2">
        <v>1567</v>
      </c>
      <c r="D33" s="3">
        <v>46.196933962264154</v>
      </c>
    </row>
    <row r="34" spans="1:4" ht="30" x14ac:dyDescent="0.25">
      <c r="A34" s="2" t="s">
        <v>34</v>
      </c>
      <c r="B34" s="2">
        <v>11853</v>
      </c>
      <c r="C34" s="2">
        <v>7627</v>
      </c>
      <c r="D34" s="3">
        <v>64.346578925166625</v>
      </c>
    </row>
    <row r="35" spans="1:4" ht="30" x14ac:dyDescent="0.25">
      <c r="A35" s="2" t="s">
        <v>35</v>
      </c>
      <c r="B35" s="2">
        <v>2339</v>
      </c>
      <c r="C35" s="2">
        <v>1101</v>
      </c>
      <c r="D35" s="3">
        <v>47.071398033347585</v>
      </c>
    </row>
    <row r="36" spans="1:4" ht="30" x14ac:dyDescent="0.25">
      <c r="A36" s="2" t="s">
        <v>36</v>
      </c>
      <c r="B36" s="2">
        <v>9323</v>
      </c>
      <c r="C36" s="2">
        <v>6803</v>
      </c>
      <c r="D36" s="3">
        <v>72.970074010511638</v>
      </c>
    </row>
    <row r="37" spans="1:4" ht="30" x14ac:dyDescent="0.25">
      <c r="A37" s="2" t="s">
        <v>37</v>
      </c>
      <c r="B37" s="2">
        <v>1302</v>
      </c>
      <c r="C37" s="2">
        <v>771</v>
      </c>
      <c r="D37" s="3">
        <v>59.216589861751146</v>
      </c>
    </row>
    <row r="38" spans="1:4" ht="30" x14ac:dyDescent="0.25">
      <c r="A38" s="2" t="s">
        <v>38</v>
      </c>
      <c r="B38" s="2">
        <v>4554</v>
      </c>
      <c r="C38" s="2">
        <v>3049</v>
      </c>
      <c r="D38" s="3">
        <v>66.95212999560826</v>
      </c>
    </row>
    <row r="39" spans="1:4" ht="30" x14ac:dyDescent="0.25">
      <c r="A39" s="2" t="s">
        <v>39</v>
      </c>
      <c r="B39" s="2">
        <v>18257</v>
      </c>
      <c r="C39" s="2">
        <v>12894</v>
      </c>
      <c r="D39" s="3">
        <v>70.624965766555292</v>
      </c>
    </row>
    <row r="40" spans="1:4" ht="30" x14ac:dyDescent="0.25">
      <c r="A40" s="2" t="s">
        <v>40</v>
      </c>
      <c r="B40" s="2">
        <v>23742</v>
      </c>
      <c r="C40" s="2">
        <v>19568</v>
      </c>
      <c r="D40" s="3">
        <v>82.419341251790073</v>
      </c>
    </row>
    <row r="41" spans="1:4" ht="30" x14ac:dyDescent="0.25">
      <c r="A41" s="2" t="s">
        <v>41</v>
      </c>
      <c r="B41" s="2">
        <v>6756</v>
      </c>
      <c r="C41" s="2">
        <v>4632</v>
      </c>
      <c r="D41" s="3">
        <v>68.561278863232687</v>
      </c>
    </row>
    <row r="42" spans="1:4" ht="30" x14ac:dyDescent="0.25">
      <c r="A42" s="2" t="s">
        <v>42</v>
      </c>
      <c r="B42" s="2">
        <v>11482</v>
      </c>
      <c r="C42" s="2">
        <v>6810</v>
      </c>
      <c r="D42" s="3">
        <v>59.310224699529698</v>
      </c>
    </row>
    <row r="43" spans="1:4" ht="30" x14ac:dyDescent="0.25">
      <c r="A43" s="2" t="s">
        <v>43</v>
      </c>
      <c r="B43" s="2">
        <v>10142</v>
      </c>
      <c r="C43" s="2">
        <v>5712</v>
      </c>
      <c r="D43" s="3">
        <v>56.320252415697098</v>
      </c>
    </row>
    <row r="44" spans="1:4" ht="45" x14ac:dyDescent="0.25">
      <c r="A44" s="2" t="s">
        <v>44</v>
      </c>
      <c r="B44" s="2">
        <v>3695</v>
      </c>
      <c r="C44" s="2">
        <v>2071</v>
      </c>
      <c r="D44" s="3">
        <v>56.048714479025712</v>
      </c>
    </row>
    <row r="45" spans="1:4" ht="30" x14ac:dyDescent="0.25">
      <c r="A45" s="2" t="s">
        <v>45</v>
      </c>
      <c r="B45" s="2">
        <v>2416</v>
      </c>
      <c r="C45" s="2">
        <v>1844</v>
      </c>
      <c r="D45" s="3">
        <v>76.324503311258269</v>
      </c>
    </row>
    <row r="46" spans="1:4" ht="30" x14ac:dyDescent="0.25">
      <c r="A46" s="2" t="s">
        <v>46</v>
      </c>
      <c r="B46" s="2">
        <v>1516</v>
      </c>
      <c r="C46" s="2">
        <v>1187</v>
      </c>
      <c r="D46" s="3">
        <v>78.298153034300796</v>
      </c>
    </row>
    <row r="47" spans="1:4" ht="30" x14ac:dyDescent="0.25">
      <c r="A47" s="2" t="s">
        <v>47</v>
      </c>
      <c r="B47" s="2">
        <v>165061</v>
      </c>
      <c r="C47" s="2">
        <v>118804</v>
      </c>
      <c r="D47" s="3">
        <v>71.97581500172663</v>
      </c>
    </row>
    <row r="48" spans="1:4" ht="45" x14ac:dyDescent="0.25">
      <c r="A48" s="2" t="s">
        <v>48</v>
      </c>
      <c r="B48" s="2">
        <v>19880</v>
      </c>
      <c r="C48" s="2">
        <v>13005</v>
      </c>
      <c r="D48" s="3">
        <f>100*C48/B48</f>
        <v>65.41750503018109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A4" sqref="A4"/>
    </sheetView>
  </sheetViews>
  <sheetFormatPr defaultRowHeight="15" x14ac:dyDescent="0.25"/>
  <cols>
    <col min="2" max="2" width="17" customWidth="1"/>
    <col min="5" max="5" width="15.42578125" customWidth="1"/>
    <col min="6" max="6" width="13" customWidth="1"/>
    <col min="7" max="7" width="12.85546875" customWidth="1"/>
    <col min="8" max="8" width="16.7109375" customWidth="1"/>
    <col min="10" max="10" width="12.5703125" customWidth="1"/>
    <col min="11" max="11" width="16.5703125" customWidth="1"/>
    <col min="12" max="12" width="16.28515625" customWidth="1"/>
    <col min="13" max="13" width="14.85546875" customWidth="1"/>
  </cols>
  <sheetData>
    <row r="1" spans="1:14" ht="20.25" x14ac:dyDescent="0.25">
      <c r="A1" s="4" t="s">
        <v>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93.5" x14ac:dyDescent="0.25">
      <c r="A2" s="5" t="s">
        <v>50</v>
      </c>
      <c r="B2" s="6" t="s">
        <v>51</v>
      </c>
      <c r="C2" s="6" t="s">
        <v>52</v>
      </c>
      <c r="D2" s="6" t="s">
        <v>53</v>
      </c>
      <c r="E2" s="7" t="s">
        <v>54</v>
      </c>
      <c r="F2" s="7" t="s">
        <v>55</v>
      </c>
      <c r="G2" s="7" t="s">
        <v>56</v>
      </c>
      <c r="H2" s="8" t="s">
        <v>57</v>
      </c>
      <c r="I2" s="9" t="s">
        <v>58</v>
      </c>
      <c r="J2" s="9" t="s">
        <v>59</v>
      </c>
      <c r="K2" s="7" t="s">
        <v>60</v>
      </c>
      <c r="L2" s="6" t="s">
        <v>61</v>
      </c>
      <c r="M2" s="10" t="s">
        <v>62</v>
      </c>
      <c r="N2" s="11" t="s">
        <v>63</v>
      </c>
    </row>
    <row r="3" spans="1:14" ht="20.25" x14ac:dyDescent="0.25">
      <c r="A3" s="12" t="s">
        <v>64</v>
      </c>
      <c r="B3" s="13"/>
      <c r="C3" s="13"/>
      <c r="D3" s="14"/>
      <c r="E3" s="15">
        <f>SUM(E4:E48)</f>
        <v>317720</v>
      </c>
      <c r="F3" s="15">
        <f>SUM(F4:F48)</f>
        <v>6653</v>
      </c>
      <c r="G3" s="15">
        <f>SUM(G4:G48)</f>
        <v>35529</v>
      </c>
      <c r="H3" s="15">
        <f>SUM(H4:H48)</f>
        <v>353249</v>
      </c>
      <c r="I3" s="16">
        <f>H3*100/K3</f>
        <v>81.602485619903433</v>
      </c>
      <c r="J3" s="17">
        <v>0.54469999999999996</v>
      </c>
      <c r="K3" s="15">
        <f>SUM(K4:K48)</f>
        <v>432890</v>
      </c>
      <c r="L3" s="18">
        <v>8150289</v>
      </c>
      <c r="M3" s="18">
        <v>4510818</v>
      </c>
      <c r="N3" s="18">
        <v>36.5</v>
      </c>
    </row>
    <row r="4" spans="1:14" ht="31.5" x14ac:dyDescent="0.25">
      <c r="A4" s="19">
        <v>1</v>
      </c>
      <c r="B4" s="20" t="s">
        <v>65</v>
      </c>
      <c r="C4" s="20" t="s">
        <v>66</v>
      </c>
      <c r="D4" s="19">
        <v>2017</v>
      </c>
      <c r="E4" s="21">
        <v>317720</v>
      </c>
      <c r="F4" s="22">
        <v>6653</v>
      </c>
      <c r="G4" s="23">
        <v>35529</v>
      </c>
      <c r="H4" s="24">
        <f>E4+G4</f>
        <v>353249</v>
      </c>
      <c r="I4" s="25">
        <f>H4/K4</f>
        <v>0.81602485619903442</v>
      </c>
      <c r="J4" s="26">
        <v>54.7</v>
      </c>
      <c r="K4" s="27">
        <v>432890</v>
      </c>
      <c r="L4" s="30">
        <v>111272</v>
      </c>
      <c r="M4" s="28">
        <v>108223</v>
      </c>
      <c r="N4" s="29">
        <v>25.7</v>
      </c>
    </row>
  </sheetData>
  <mergeCells count="2">
    <mergeCell ref="A1:N1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A3" sqref="A3"/>
    </sheetView>
  </sheetViews>
  <sheetFormatPr defaultRowHeight="15" x14ac:dyDescent="0.25"/>
  <cols>
    <col min="1" max="1" width="12.42578125" customWidth="1"/>
    <col min="2" max="2" width="17.85546875" customWidth="1"/>
    <col min="5" max="5" width="15.140625" customWidth="1"/>
    <col min="6" max="6" width="14" customWidth="1"/>
    <col min="7" max="7" width="13.85546875" customWidth="1"/>
    <col min="8" max="8" width="16.42578125" customWidth="1"/>
    <col min="9" max="9" width="16" customWidth="1"/>
    <col min="10" max="10" width="14.28515625" customWidth="1"/>
    <col min="11" max="11" width="15.42578125" customWidth="1"/>
  </cols>
  <sheetData>
    <row r="1" spans="1:11" ht="20.25" x14ac:dyDescent="0.25">
      <c r="A1" s="4" t="s">
        <v>49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62" x14ac:dyDescent="0.25">
      <c r="A2" s="5" t="s">
        <v>50</v>
      </c>
      <c r="B2" s="6" t="s">
        <v>51</v>
      </c>
      <c r="C2" s="6" t="s">
        <v>52</v>
      </c>
      <c r="D2" s="6" t="s">
        <v>53</v>
      </c>
      <c r="E2" s="7" t="s">
        <v>67</v>
      </c>
      <c r="F2" s="7" t="s">
        <v>55</v>
      </c>
      <c r="G2" s="7" t="s">
        <v>68</v>
      </c>
      <c r="H2" s="8" t="s">
        <v>69</v>
      </c>
      <c r="I2" s="9" t="s">
        <v>70</v>
      </c>
      <c r="J2" s="9" t="s">
        <v>71</v>
      </c>
      <c r="K2" s="7" t="s">
        <v>60</v>
      </c>
    </row>
    <row r="3" spans="1:11" ht="31.5" x14ac:dyDescent="0.25">
      <c r="A3" s="19">
        <v>1</v>
      </c>
      <c r="B3" s="20" t="s">
        <v>65</v>
      </c>
      <c r="C3" s="20" t="s">
        <v>66</v>
      </c>
      <c r="D3" s="19">
        <v>2017</v>
      </c>
      <c r="E3" s="21">
        <f>[1]Лист1!$C$2</f>
        <v>317722</v>
      </c>
      <c r="F3" s="22">
        <v>6653</v>
      </c>
      <c r="G3" s="31">
        <f>'[2]Свод РФ'!$D$65</f>
        <v>36627</v>
      </c>
      <c r="H3" s="32">
        <f>E3+G3</f>
        <v>354349</v>
      </c>
      <c r="I3" s="34">
        <f>H3/K3</f>
        <v>0.81856591743861029</v>
      </c>
      <c r="J3" s="33">
        <v>55.8</v>
      </c>
      <c r="K3" s="27">
        <v>432890</v>
      </c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I7" sqref="I7"/>
    </sheetView>
  </sheetViews>
  <sheetFormatPr defaultRowHeight="15" x14ac:dyDescent="0.25"/>
  <cols>
    <col min="1" max="1" width="9.85546875" customWidth="1"/>
    <col min="2" max="2" width="20.5703125" customWidth="1"/>
    <col min="3" max="3" width="18.140625" customWidth="1"/>
    <col min="4" max="4" width="14.28515625" customWidth="1"/>
    <col min="5" max="5" width="15.85546875" customWidth="1"/>
    <col min="6" max="6" width="14.28515625" customWidth="1"/>
    <col min="7" max="7" width="16.85546875" customWidth="1"/>
    <col min="8" max="8" width="15.5703125" customWidth="1"/>
    <col min="9" max="9" width="16" customWidth="1"/>
    <col min="10" max="10" width="12.28515625" customWidth="1"/>
    <col min="11" max="11" width="17.28515625" customWidth="1"/>
  </cols>
  <sheetData>
    <row r="1" spans="1:11" ht="162" x14ac:dyDescent="0.25">
      <c r="A1" s="5" t="s">
        <v>50</v>
      </c>
      <c r="B1" s="6" t="s">
        <v>51</v>
      </c>
      <c r="C1" s="6" t="s">
        <v>52</v>
      </c>
      <c r="D1" s="6" t="s">
        <v>53</v>
      </c>
      <c r="E1" s="7" t="s">
        <v>72</v>
      </c>
      <c r="F1" s="7" t="s">
        <v>55</v>
      </c>
      <c r="G1" s="7" t="s">
        <v>73</v>
      </c>
      <c r="H1" s="8" t="s">
        <v>74</v>
      </c>
      <c r="I1" s="9" t="s">
        <v>75</v>
      </c>
      <c r="J1" s="9" t="s">
        <v>76</v>
      </c>
      <c r="K1" s="7" t="s">
        <v>60</v>
      </c>
    </row>
    <row r="2" spans="1:11" ht="15.75" x14ac:dyDescent="0.25">
      <c r="A2" s="19">
        <v>1</v>
      </c>
      <c r="B2" s="20" t="s">
        <v>65</v>
      </c>
      <c r="C2" s="20" t="s">
        <v>66</v>
      </c>
      <c r="D2" s="29">
        <v>2017</v>
      </c>
      <c r="E2" s="35">
        <v>317499</v>
      </c>
      <c r="F2" s="35">
        <v>6653</v>
      </c>
      <c r="G2" s="31">
        <v>36875</v>
      </c>
      <c r="H2" s="36">
        <f t="shared" ref="H2" si="0">E2+G2</f>
        <v>354374</v>
      </c>
      <c r="I2" s="38">
        <f t="shared" ref="I2" si="1">H2/K2</f>
        <v>0.81862366883041882</v>
      </c>
      <c r="J2" s="37">
        <v>56.927225207327503</v>
      </c>
      <c r="K2" s="27">
        <v>432890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2" workbookViewId="0">
      <selection activeCell="D21" sqref="D21"/>
    </sheetView>
  </sheetViews>
  <sheetFormatPr defaultRowHeight="15" x14ac:dyDescent="0.25"/>
  <cols>
    <col min="1" max="1" width="10" customWidth="1"/>
    <col min="2" max="2" width="17.7109375" customWidth="1"/>
    <col min="3" max="3" width="15.85546875" customWidth="1"/>
    <col min="4" max="4" width="16" customWidth="1"/>
    <col min="5" max="5" width="19.85546875" customWidth="1"/>
    <col min="6" max="6" width="16.28515625" customWidth="1"/>
    <col min="7" max="7" width="18" customWidth="1"/>
    <col min="8" max="8" width="18.85546875" customWidth="1"/>
    <col min="9" max="9" width="13" customWidth="1"/>
    <col min="10" max="10" width="19.42578125" customWidth="1"/>
  </cols>
  <sheetData>
    <row r="1" spans="1:10" ht="20.25" x14ac:dyDescent="0.25">
      <c r="A1" s="4" t="s">
        <v>49</v>
      </c>
      <c r="B1" s="4"/>
      <c r="C1" s="4"/>
      <c r="D1" s="4"/>
      <c r="E1" s="4"/>
      <c r="F1" s="4"/>
      <c r="G1" s="4"/>
      <c r="H1" s="4"/>
      <c r="I1" s="4"/>
      <c r="J1" s="4"/>
    </row>
    <row r="2" spans="1:10" ht="141.75" x14ac:dyDescent="0.25">
      <c r="A2" s="5" t="s">
        <v>50</v>
      </c>
      <c r="B2" s="6" t="s">
        <v>51</v>
      </c>
      <c r="C2" s="6" t="s">
        <v>53</v>
      </c>
      <c r="D2" s="7" t="s">
        <v>77</v>
      </c>
      <c r="E2" s="7" t="s">
        <v>55</v>
      </c>
      <c r="F2" s="7" t="s">
        <v>78</v>
      </c>
      <c r="G2" s="8" t="s">
        <v>79</v>
      </c>
      <c r="H2" s="9" t="s">
        <v>80</v>
      </c>
      <c r="I2" s="9" t="s">
        <v>81</v>
      </c>
      <c r="J2" s="7" t="s">
        <v>60</v>
      </c>
    </row>
    <row r="3" spans="1:10" ht="15.75" x14ac:dyDescent="0.25">
      <c r="A3" s="19">
        <v>1</v>
      </c>
      <c r="B3" s="20" t="s">
        <v>65</v>
      </c>
      <c r="C3" s="29">
        <v>2017</v>
      </c>
      <c r="D3" s="39">
        <v>326266</v>
      </c>
      <c r="E3" s="40">
        <v>7099</v>
      </c>
      <c r="F3" s="41">
        <v>37583</v>
      </c>
      <c r="G3" s="36">
        <f t="shared" ref="G3" si="0">D3+F3</f>
        <v>363849</v>
      </c>
      <c r="H3" s="42">
        <f t="shared" ref="H3" si="1">G3/J3</f>
        <v>0.8405114463258565</v>
      </c>
      <c r="I3" s="43">
        <v>58.1</v>
      </c>
      <c r="J3" s="27">
        <v>432890</v>
      </c>
    </row>
  </sheetData>
  <mergeCells count="1"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2" workbookViewId="0">
      <selection activeCell="A3" sqref="A3"/>
    </sheetView>
  </sheetViews>
  <sheetFormatPr defaultRowHeight="15" x14ac:dyDescent="0.25"/>
  <cols>
    <col min="2" max="2" width="14.140625" customWidth="1"/>
    <col min="4" max="4" width="17.85546875" customWidth="1"/>
    <col min="5" max="5" width="16.5703125" customWidth="1"/>
    <col min="6" max="6" width="15.5703125" customWidth="1"/>
    <col min="7" max="7" width="14.42578125" customWidth="1"/>
    <col min="9" max="9" width="17.140625" customWidth="1"/>
    <col min="10" max="10" width="25" customWidth="1"/>
  </cols>
  <sheetData>
    <row r="1" spans="1:10" ht="20.25" x14ac:dyDescent="0.25">
      <c r="A1" s="4" t="s">
        <v>49</v>
      </c>
      <c r="B1" s="4"/>
      <c r="C1" s="4"/>
      <c r="D1" s="4"/>
      <c r="E1" s="4"/>
      <c r="F1" s="4"/>
      <c r="G1" s="4"/>
      <c r="H1" s="4"/>
      <c r="I1" s="4"/>
      <c r="J1" s="4"/>
    </row>
    <row r="2" spans="1:10" ht="173.25" x14ac:dyDescent="0.25">
      <c r="A2" s="5" t="s">
        <v>50</v>
      </c>
      <c r="B2" s="6" t="s">
        <v>51</v>
      </c>
      <c r="C2" s="6" t="s">
        <v>53</v>
      </c>
      <c r="D2" s="7" t="s">
        <v>82</v>
      </c>
      <c r="E2" s="7" t="s">
        <v>55</v>
      </c>
      <c r="F2" s="7" t="s">
        <v>83</v>
      </c>
      <c r="G2" s="8" t="s">
        <v>84</v>
      </c>
      <c r="H2" s="9" t="s">
        <v>85</v>
      </c>
      <c r="I2" s="44" t="s">
        <v>86</v>
      </c>
      <c r="J2" s="7" t="s">
        <v>60</v>
      </c>
    </row>
    <row r="3" spans="1:10" ht="31.5" x14ac:dyDescent="0.25">
      <c r="A3" s="19">
        <v>1</v>
      </c>
      <c r="B3" s="20" t="s">
        <v>65</v>
      </c>
      <c r="C3" s="29">
        <v>2017</v>
      </c>
      <c r="D3" s="39">
        <v>321418</v>
      </c>
      <c r="E3" s="40">
        <v>7151</v>
      </c>
      <c r="F3" s="41">
        <v>37652</v>
      </c>
      <c r="G3" s="36">
        <f t="shared" ref="G3" si="0">D3+F3</f>
        <v>359070</v>
      </c>
      <c r="H3" s="42">
        <f t="shared" ref="H3" si="1">G3/J3</f>
        <v>0.82947169026773548</v>
      </c>
      <c r="I3" s="43">
        <v>59.2</v>
      </c>
      <c r="J3" s="27">
        <v>432890</v>
      </c>
    </row>
  </sheetData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A2" sqref="A2"/>
    </sheetView>
  </sheetViews>
  <sheetFormatPr defaultRowHeight="15" x14ac:dyDescent="0.25"/>
  <cols>
    <col min="2" max="2" width="15.5703125" customWidth="1"/>
    <col min="4" max="4" width="16" customWidth="1"/>
    <col min="5" max="5" width="14.7109375" customWidth="1"/>
    <col min="6" max="6" width="16.85546875" customWidth="1"/>
    <col min="7" max="7" width="12.85546875" customWidth="1"/>
    <col min="10" max="10" width="14.5703125" customWidth="1"/>
  </cols>
  <sheetData>
    <row r="1" spans="1:11" ht="20.25" x14ac:dyDescent="0.25">
      <c r="A1" s="45"/>
      <c r="B1" s="46" t="s">
        <v>49</v>
      </c>
      <c r="C1" s="46"/>
      <c r="D1" s="46"/>
      <c r="E1" s="46"/>
      <c r="F1" s="46"/>
      <c r="G1" s="46"/>
      <c r="H1" s="46"/>
      <c r="I1" s="46"/>
      <c r="J1" s="46"/>
      <c r="K1" s="47"/>
    </row>
    <row r="2" spans="1:11" ht="283.5" x14ac:dyDescent="0.25">
      <c r="A2" s="48" t="s">
        <v>87</v>
      </c>
      <c r="B2" s="49" t="s">
        <v>88</v>
      </c>
      <c r="C2" s="50" t="s">
        <v>53</v>
      </c>
      <c r="D2" s="51" t="s">
        <v>89</v>
      </c>
      <c r="E2" s="51" t="s">
        <v>55</v>
      </c>
      <c r="F2" s="51" t="s">
        <v>90</v>
      </c>
      <c r="G2" s="51" t="s">
        <v>91</v>
      </c>
      <c r="H2" s="52" t="s">
        <v>92</v>
      </c>
      <c r="I2" s="52" t="s">
        <v>93</v>
      </c>
      <c r="J2" s="51" t="s">
        <v>60</v>
      </c>
      <c r="K2" s="45"/>
    </row>
    <row r="3" spans="1:11" ht="15.75" x14ac:dyDescent="0.25">
      <c r="A3" s="53" t="s">
        <v>64</v>
      </c>
      <c r="B3" s="54"/>
      <c r="C3" s="55"/>
      <c r="D3" s="56">
        <f>SUM(D4:D48)</f>
        <v>323719</v>
      </c>
      <c r="E3" s="56">
        <v>1038661</v>
      </c>
      <c r="F3" s="56">
        <f>SUM(F4:F48)</f>
        <v>37983</v>
      </c>
      <c r="G3" s="56">
        <f>D3+F3</f>
        <v>361702</v>
      </c>
      <c r="H3" s="57">
        <f>G3*100/J3</f>
        <v>1.6217071725061851</v>
      </c>
      <c r="I3" s="58">
        <v>0.57667324960863109</v>
      </c>
      <c r="J3" s="56">
        <v>22303780</v>
      </c>
      <c r="K3" s="45"/>
    </row>
    <row r="4" spans="1:11" ht="15.75" x14ac:dyDescent="0.25">
      <c r="A4" s="59">
        <v>1</v>
      </c>
      <c r="B4" s="60" t="s">
        <v>65</v>
      </c>
      <c r="C4" s="61">
        <v>2017</v>
      </c>
      <c r="D4" s="62">
        <v>323719</v>
      </c>
      <c r="E4" s="62">
        <v>7155</v>
      </c>
      <c r="F4" s="63">
        <v>37983</v>
      </c>
      <c r="G4" s="62">
        <f>D4+F4</f>
        <v>361702</v>
      </c>
      <c r="H4" s="65">
        <f t="shared" ref="H4" si="0">G4*100/J4</f>
        <v>83.555175679733878</v>
      </c>
      <c r="I4" s="64">
        <v>0.59286312190809254</v>
      </c>
      <c r="J4" s="62">
        <v>432890</v>
      </c>
      <c r="K4" s="45"/>
    </row>
  </sheetData>
  <mergeCells count="2">
    <mergeCell ref="B1:K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ОБЩИЙ</vt:lpstr>
      <vt:lpstr>январь</vt:lpstr>
      <vt:lpstr>февраль</vt:lpstr>
      <vt:lpstr>март</vt:lpstr>
      <vt:lpstr>апрель</vt:lpstr>
      <vt:lpstr>май</vt:lpstr>
      <vt:lpstr>июнь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Карпова Ирина Владимировна</cp:lastModifiedBy>
  <dcterms:modified xsi:type="dcterms:W3CDTF">2022-11-11T07:15:43Z</dcterms:modified>
</cp:coreProperties>
</file>